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Բյուջե 2011թ" sheetId="1" r:id="rId1"/>
    <sheet name="ԱԲյուջե 2011թ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<sst xmlns="http://schemas.openxmlformats.org/spreadsheetml/2006/main" count="56" uniqueCount="53">
  <si>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Ծրագրերը</t>
  </si>
  <si>
    <t>ՀՀ անձնագրերի բլանկների տպագրություն</t>
  </si>
  <si>
    <t>Դեղորայքի և լաբորատոր նյութերի կենտրոնացված գնումներ</t>
  </si>
  <si>
    <t>Ավտոպետհամարանիշների վահանակների ձեռք բերում</t>
  </si>
  <si>
    <t>Մասնագիտական կրթություն, այդ թվում</t>
  </si>
  <si>
    <t>Նախնական մասնագիտական կրթություն</t>
  </si>
  <si>
    <t>Միջին մասնագիտական կրթություն</t>
  </si>
  <si>
    <t>Բարձրագույն կրթություն</t>
  </si>
  <si>
    <t>1.</t>
  </si>
  <si>
    <t>2.</t>
  </si>
  <si>
    <t>3.</t>
  </si>
  <si>
    <t>4.</t>
  </si>
  <si>
    <t>5.</t>
  </si>
  <si>
    <r>
      <t xml:space="preserve">Աշխատավարձ և դրան հավասարեցված վճարումներ </t>
    </r>
    <r>
      <rPr>
        <sz val="10"/>
        <rFont val="GHEA Grapalat"/>
        <family val="3"/>
      </rPr>
      <t>/պարենի փոխհատուցում, սոցապ. հատկացումներ, նպաստներ/</t>
    </r>
  </si>
  <si>
    <t>Ընդամենը`  5  ծրագիր</t>
  </si>
  <si>
    <t>Փաստ</t>
  </si>
  <si>
    <t>Կատարման %</t>
  </si>
  <si>
    <t xml:space="preserve">    (մլն. դրամ)</t>
  </si>
  <si>
    <t>Ընթացիկ ծախսեր, որից</t>
  </si>
  <si>
    <t>Կապիտալ ծախսեր</t>
  </si>
  <si>
    <t>Հ/հ</t>
  </si>
  <si>
    <t>Կառավարության պահուստային ֆոնդ</t>
  </si>
  <si>
    <t>Դատարան տրվող հայցադիմումների ծախսեր</t>
  </si>
  <si>
    <t>Ամբողջի մեջ % ը</t>
  </si>
  <si>
    <t>Տարեկան պլանը</t>
  </si>
  <si>
    <t>Ճշտված պլանը</t>
  </si>
  <si>
    <t>Փաստը</t>
  </si>
  <si>
    <t>Կատար- ման % ը</t>
  </si>
  <si>
    <r>
      <t xml:space="preserve">Հասարակական կարգի պահպանության ապահովում, </t>
    </r>
    <r>
      <rPr>
        <b/>
        <i/>
        <sz val="12"/>
        <rFont val="GHEA Grapalat"/>
        <family val="3"/>
      </rPr>
      <t xml:space="preserve">այդ թվում </t>
    </r>
  </si>
  <si>
    <t>Եկամուտներ</t>
  </si>
  <si>
    <t>Ծախսեր</t>
  </si>
  <si>
    <t>Տարե--սկզբի մնացորդ</t>
  </si>
  <si>
    <t>Պլան</t>
  </si>
  <si>
    <t>Եկամուտ</t>
  </si>
  <si>
    <t>Ծախս</t>
  </si>
  <si>
    <t>Տարե-վերջի մնացորդ</t>
  </si>
  <si>
    <t>Ընդամենը  արտաբյուջե</t>
  </si>
  <si>
    <t>(մլն. դրամ)</t>
  </si>
  <si>
    <t>այդ թվում</t>
  </si>
  <si>
    <t>Պետական բյուջե</t>
  </si>
  <si>
    <t>Արտաբյուջե</t>
  </si>
  <si>
    <t>Արտպատվիրակությունների ընդունելություններ</t>
  </si>
  <si>
    <t>Ա/բյուջեի տարեվերջի մնացորդ</t>
  </si>
  <si>
    <t>Ընդամենը` Ոստիկանություն</t>
  </si>
  <si>
    <t>ՀՀ ոստիկանույթյան ՖԲՎ</t>
  </si>
  <si>
    <t>Պետական պահպանության և անվտանգության գծով ծառայություններ մատուցում, որից</t>
  </si>
  <si>
    <t xml:space="preserve">Ճանապարհային ոստիկանության տուգանքներ և ծառայություններ </t>
  </si>
  <si>
    <t>ՀՀ քաղաքացու անձնագիր տալու կամ փոխանակելու վճարովի ծառայություններ</t>
  </si>
  <si>
    <t>Բուժօգնության և սպասարկման վճարովի ծառայություններ (հոսպիտալ)</t>
  </si>
  <si>
    <t>ՀՀ ոստիկանության ՖԲՎ</t>
  </si>
  <si>
    <t>Ծառայությունները</t>
  </si>
  <si>
    <t>ՀՀ  Ոստիկանության  2011 թ. բյուջեի կատարողականը</t>
  </si>
  <si>
    <t>ՀՀ ոստիկանության 2011 թ. արտաբյուջետային միջոցների տարեկան կատարողականը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</si>
</sst>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  <numFmt numFmtId="181" formatCode="0.0"/>
  </numFmts>
  <fonts count="39">
    <font>
      <sz val="10"/>
      <name val="Arial"/>
      <family val="0"/>
    </font>
    <font>
      <sz val="12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8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180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wrapText="1"/>
    </xf>
    <xf numFmtId="180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right"/>
    </xf>
    <xf numFmtId="180" fontId="1" fillId="0" borderId="28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1" fillId="0" borderId="17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181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80" fontId="1" fillId="0" borderId="30" xfId="0" applyNumberFormat="1" applyFont="1" applyBorder="1" applyAlignment="1">
      <alignment/>
    </xf>
    <xf numFmtId="180" fontId="1" fillId="0" borderId="31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1" fillId="0" borderId="32" xfId="0" applyFont="1" applyBorder="1" applyAlignment="1">
      <alignment/>
    </xf>
    <xf numFmtId="180" fontId="1" fillId="0" borderId="3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180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4">
      <selection activeCell="A1" sqref="A1:G1"/>
    </sheetView>
  </sheetViews>
  <sheetFormatPr defaultColWidth="9.140625" defaultRowHeight="12.75"/>
  <cols>
    <col min="1" max="1" width="5.57421875" style="1" bestFit="1" customWidth="1"/>
    <col min="2" max="2" width="36.57421875" style="1" customWidth="1"/>
    <col min="3" max="3" width="11.421875" style="1" customWidth="1"/>
    <col min="4" max="4" width="11.57421875" style="1" customWidth="1"/>
    <col min="5" max="5" width="11.421875" style="1" customWidth="1"/>
    <col min="6" max="6" width="10.00390625" style="1" customWidth="1"/>
    <col min="7" max="16384" width="9.140625" style="1" customWidth="1"/>
  </cols>
  <sheetData>
    <row r="1" spans="1:7" ht="19.5" customHeight="1">
      <c r="A1" s="60" t="s">
        <v>51</v>
      </c>
      <c r="B1" s="61"/>
      <c r="C1" s="61"/>
      <c r="D1" s="61"/>
      <c r="E1" s="61"/>
      <c r="F1" s="61"/>
      <c r="G1" s="62"/>
    </row>
    <row r="2" ht="18" thickBot="1">
      <c r="E2" s="1" t="s">
        <v>17</v>
      </c>
    </row>
    <row r="3" spans="1:7" ht="27.75" thickBot="1">
      <c r="A3" s="31" t="s">
        <v>20</v>
      </c>
      <c r="B3" s="32" t="s">
        <v>0</v>
      </c>
      <c r="C3" s="32" t="s">
        <v>24</v>
      </c>
      <c r="D3" s="32" t="s">
        <v>25</v>
      </c>
      <c r="E3" s="33" t="s">
        <v>26</v>
      </c>
      <c r="F3" s="34" t="s">
        <v>27</v>
      </c>
      <c r="G3" s="35" t="s">
        <v>23</v>
      </c>
    </row>
    <row r="4" spans="1:7" ht="51.75">
      <c r="A4" s="18" t="s">
        <v>8</v>
      </c>
      <c r="B4" s="19" t="s">
        <v>28</v>
      </c>
      <c r="C4" s="20">
        <v>23665.3</v>
      </c>
      <c r="D4" s="20">
        <f>D5+D7</f>
        <v>23596.7</v>
      </c>
      <c r="E4" s="20">
        <f>E5+E7</f>
        <v>23580.699999999997</v>
      </c>
      <c r="F4" s="27">
        <f>E4/D4%</f>
        <v>99.93219390847024</v>
      </c>
      <c r="G4" s="36">
        <f>E4/E15%</f>
        <v>95.70283487895453</v>
      </c>
    </row>
    <row r="5" spans="1:7" ht="18" customHeight="1">
      <c r="A5" s="5">
        <v>1.1</v>
      </c>
      <c r="B5" s="3" t="s">
        <v>18</v>
      </c>
      <c r="C5" s="4">
        <v>23665.3</v>
      </c>
      <c r="D5" s="4">
        <v>23567</v>
      </c>
      <c r="E5" s="4">
        <v>23551.1</v>
      </c>
      <c r="F5" s="26">
        <f>E5/D5%</f>
        <v>99.93253277888573</v>
      </c>
      <c r="G5" s="37">
        <f>E5/E4%</f>
        <v>99.87447361613523</v>
      </c>
    </row>
    <row r="6" spans="1:7" ht="66.75" customHeight="1">
      <c r="A6" s="5"/>
      <c r="B6" s="3" t="s">
        <v>13</v>
      </c>
      <c r="C6" s="4">
        <f>18190.2+312.8</f>
        <v>18503</v>
      </c>
      <c r="D6" s="4">
        <f>18082.5+548.9</f>
        <v>18631.4</v>
      </c>
      <c r="E6" s="4">
        <f>18069.1+548.9</f>
        <v>18618</v>
      </c>
      <c r="F6" s="26">
        <f>E6/D6%</f>
        <v>99.92807840527281</v>
      </c>
      <c r="G6" s="37">
        <f>E6/E4%</f>
        <v>78.95439914845616</v>
      </c>
    </row>
    <row r="7" spans="1:8" ht="18" thickBot="1">
      <c r="A7" s="38">
        <v>1.2</v>
      </c>
      <c r="B7" s="6" t="s">
        <v>19</v>
      </c>
      <c r="C7" s="7">
        <v>0</v>
      </c>
      <c r="D7" s="7">
        <v>29.7</v>
      </c>
      <c r="E7" s="7">
        <v>29.6</v>
      </c>
      <c r="F7" s="39">
        <f>E7/D7%</f>
        <v>99.66329966329967</v>
      </c>
      <c r="G7" s="40">
        <f>E7/E4%</f>
        <v>0.1255263838647708</v>
      </c>
      <c r="H7" s="14"/>
    </row>
    <row r="8" spans="1:7" ht="34.5">
      <c r="A8" s="18" t="s">
        <v>9</v>
      </c>
      <c r="B8" s="19" t="s">
        <v>4</v>
      </c>
      <c r="C8" s="20">
        <f>C9+C10+C11</f>
        <v>517.3</v>
      </c>
      <c r="D8" s="20">
        <f>D9+D10+D11</f>
        <v>577.335</v>
      </c>
      <c r="E8" s="20">
        <v>577.3</v>
      </c>
      <c r="F8" s="27">
        <f>E8/D8%</f>
        <v>99.99393766184276</v>
      </c>
      <c r="G8" s="36">
        <f>E8/E15%</f>
        <v>2.342985856044157</v>
      </c>
    </row>
    <row r="9" spans="1:7" ht="36.75" customHeight="1">
      <c r="A9" s="11">
        <v>2.1</v>
      </c>
      <c r="B9" s="3" t="s">
        <v>5</v>
      </c>
      <c r="C9" s="4">
        <v>0</v>
      </c>
      <c r="D9" s="4">
        <f>57.8+2.2</f>
        <v>60</v>
      </c>
      <c r="E9" s="4">
        <f>57.8+2.2</f>
        <v>60</v>
      </c>
      <c r="F9" s="26">
        <f aca="true" t="shared" si="0" ref="F9:F15">E9/D9%</f>
        <v>100</v>
      </c>
      <c r="G9" s="41">
        <f>E9/E8%</f>
        <v>10.393209769617185</v>
      </c>
    </row>
    <row r="10" spans="1:7" ht="38.25" customHeight="1">
      <c r="A10" s="5">
        <v>2.2</v>
      </c>
      <c r="B10" s="3" t="s">
        <v>6</v>
      </c>
      <c r="C10" s="4">
        <v>0</v>
      </c>
      <c r="D10" s="4">
        <f>22.6+1.235</f>
        <v>23.835</v>
      </c>
      <c r="E10" s="4">
        <f>22.6+1.235</f>
        <v>23.835</v>
      </c>
      <c r="F10" s="26">
        <f t="shared" si="0"/>
        <v>100</v>
      </c>
      <c r="G10" s="41">
        <f>E10/E8%</f>
        <v>4.128702580980426</v>
      </c>
    </row>
    <row r="11" spans="1:8" ht="22.5" customHeight="1" thickBot="1">
      <c r="A11" s="38">
        <v>2.3</v>
      </c>
      <c r="B11" s="6" t="s">
        <v>7</v>
      </c>
      <c r="C11" s="7">
        <v>517.3</v>
      </c>
      <c r="D11" s="7">
        <f>460.7+32.8</f>
        <v>493.5</v>
      </c>
      <c r="E11" s="7">
        <v>493.5</v>
      </c>
      <c r="F11" s="39">
        <f t="shared" si="0"/>
        <v>100.00000000000001</v>
      </c>
      <c r="G11" s="42">
        <f>E11/E8%</f>
        <v>85.48415035510133</v>
      </c>
      <c r="H11" s="13"/>
    </row>
    <row r="12" spans="1:7" ht="35.25" thickBot="1">
      <c r="A12" s="21" t="s">
        <v>10</v>
      </c>
      <c r="B12" s="22" t="s">
        <v>1</v>
      </c>
      <c r="C12" s="23">
        <v>173.6</v>
      </c>
      <c r="D12" s="23">
        <v>173.6</v>
      </c>
      <c r="E12" s="23">
        <v>163</v>
      </c>
      <c r="F12" s="28">
        <f t="shared" si="0"/>
        <v>93.89400921658986</v>
      </c>
      <c r="G12" s="43">
        <f>E12/E15%</f>
        <v>0.6615393981209036</v>
      </c>
    </row>
    <row r="13" spans="1:7" ht="54.75" customHeight="1" thickBot="1">
      <c r="A13" s="21" t="s">
        <v>11</v>
      </c>
      <c r="B13" s="22" t="s">
        <v>2</v>
      </c>
      <c r="C13" s="23">
        <v>73.7</v>
      </c>
      <c r="D13" s="23">
        <v>82.3</v>
      </c>
      <c r="E13" s="23">
        <v>82.3</v>
      </c>
      <c r="F13" s="28">
        <f t="shared" si="0"/>
        <v>100</v>
      </c>
      <c r="G13" s="43">
        <f>E13/E15%</f>
        <v>0.3340165181923335</v>
      </c>
    </row>
    <row r="14" spans="1:7" ht="39" customHeight="1" thickBot="1">
      <c r="A14" s="21" t="s">
        <v>12</v>
      </c>
      <c r="B14" s="22" t="s">
        <v>3</v>
      </c>
      <c r="C14" s="23">
        <v>236.2</v>
      </c>
      <c r="D14" s="23">
        <v>236.2</v>
      </c>
      <c r="E14" s="23">
        <v>236.2</v>
      </c>
      <c r="F14" s="28">
        <f t="shared" si="0"/>
        <v>99.99999999999999</v>
      </c>
      <c r="G14" s="44">
        <f>E14/E15%</f>
        <v>0.9586233486880823</v>
      </c>
    </row>
    <row r="15" spans="1:7" ht="18" thickBot="1">
      <c r="A15" s="24"/>
      <c r="B15" s="25" t="s">
        <v>14</v>
      </c>
      <c r="C15" s="23">
        <f>C4+C8+C12+C13+C14</f>
        <v>24666.1</v>
      </c>
      <c r="D15" s="23">
        <f>D4+D8+D12+D13+D14</f>
        <v>24666.135</v>
      </c>
      <c r="E15" s="23">
        <f>E4+E8+E12+E13+E14</f>
        <v>24639.499999999996</v>
      </c>
      <c r="F15" s="28">
        <f t="shared" si="0"/>
        <v>99.89201794281917</v>
      </c>
      <c r="G15" s="43">
        <f>G4+G8+G12+G13+G14</f>
        <v>100</v>
      </c>
    </row>
    <row r="16" spans="1:6" ht="18" thickBot="1">
      <c r="A16" s="46"/>
      <c r="C16" s="2"/>
      <c r="D16" s="2"/>
      <c r="E16" s="2"/>
      <c r="F16" s="2"/>
    </row>
    <row r="17" spans="1:6" ht="34.5">
      <c r="A17" s="46"/>
      <c r="B17" s="55" t="s">
        <v>21</v>
      </c>
      <c r="C17" s="9">
        <v>0</v>
      </c>
      <c r="D17" s="9">
        <v>24.8</v>
      </c>
      <c r="E17" s="9">
        <v>16.9</v>
      </c>
      <c r="F17" s="10">
        <f>E17/D17%</f>
        <v>68.14516129032258</v>
      </c>
    </row>
    <row r="18" spans="1:9" ht="34.5">
      <c r="A18" s="46"/>
      <c r="B18" s="56" t="s">
        <v>41</v>
      </c>
      <c r="C18" s="49"/>
      <c r="D18" s="49">
        <v>23</v>
      </c>
      <c r="E18" s="49">
        <v>22.89</v>
      </c>
      <c r="F18" s="50">
        <f>E18/D18%</f>
        <v>99.52173913043478</v>
      </c>
      <c r="I18" s="2"/>
    </row>
    <row r="19" spans="1:9" ht="35.25" thickBot="1">
      <c r="A19" s="46"/>
      <c r="B19" s="57" t="s">
        <v>22</v>
      </c>
      <c r="C19" s="7">
        <v>0</v>
      </c>
      <c r="D19" s="7">
        <v>1</v>
      </c>
      <c r="E19" s="7">
        <v>1</v>
      </c>
      <c r="F19" s="8">
        <f>E19/D19%</f>
        <v>100</v>
      </c>
      <c r="I19" s="2"/>
    </row>
    <row r="20" spans="3:6" ht="18" thickBot="1">
      <c r="C20" s="2"/>
      <c r="D20" s="2"/>
      <c r="E20" s="2"/>
      <c r="F20" s="2"/>
    </row>
    <row r="21" spans="1:6" ht="17.25">
      <c r="A21" s="46"/>
      <c r="B21" s="51" t="s">
        <v>43</v>
      </c>
      <c r="C21" s="20">
        <f>C17+C18+C19</f>
        <v>0</v>
      </c>
      <c r="D21" s="20">
        <f>D23+D24</f>
        <v>37808.634999999995</v>
      </c>
      <c r="E21" s="20">
        <f>E23+E24</f>
        <v>36365.189999999995</v>
      </c>
      <c r="F21" s="36">
        <f>E21/D21%</f>
        <v>96.18223456096736</v>
      </c>
    </row>
    <row r="22" spans="1:6" ht="17.25">
      <c r="A22" s="46"/>
      <c r="B22" s="52" t="s">
        <v>38</v>
      </c>
      <c r="C22" s="47"/>
      <c r="D22" s="47"/>
      <c r="E22" s="47"/>
      <c r="F22" s="53"/>
    </row>
    <row r="23" spans="2:6" ht="17.25">
      <c r="B23" s="54" t="s">
        <v>39</v>
      </c>
      <c r="C23" s="16">
        <f>C15+C17+C19</f>
        <v>24666.1</v>
      </c>
      <c r="D23" s="16">
        <f>D15+D17+D18+D19</f>
        <v>24714.934999999998</v>
      </c>
      <c r="E23" s="16">
        <f>E15+E17+E18+E19</f>
        <v>24680.289999999997</v>
      </c>
      <c r="F23" s="17">
        <f>E23/D23%</f>
        <v>99.85982160179665</v>
      </c>
    </row>
    <row r="24" spans="2:6" ht="17.25">
      <c r="B24" s="54" t="s">
        <v>40</v>
      </c>
      <c r="C24" s="16"/>
      <c r="D24" s="16">
        <v>13093.7</v>
      </c>
      <c r="E24" s="16">
        <v>11684.9</v>
      </c>
      <c r="F24" s="17">
        <f>E24/D24%</f>
        <v>89.24062717184599</v>
      </c>
    </row>
    <row r="25" spans="2:6" ht="18" thickBot="1">
      <c r="B25" s="12" t="s">
        <v>42</v>
      </c>
      <c r="C25" s="7"/>
      <c r="D25" s="7"/>
      <c r="E25" s="58">
        <v>1404.4</v>
      </c>
      <c r="F25" s="59"/>
    </row>
    <row r="26" spans="3:6" ht="17.25">
      <c r="C26" s="2"/>
      <c r="D26" s="2"/>
      <c r="E26" s="2"/>
      <c r="F26" s="2"/>
    </row>
    <row r="27" spans="3:6" ht="17.25">
      <c r="C27" s="2"/>
      <c r="D27" s="2"/>
      <c r="E27" s="2"/>
      <c r="F27" s="2"/>
    </row>
    <row r="28" spans="3:6" ht="17.25">
      <c r="C28" s="2"/>
      <c r="D28" s="2" t="s">
        <v>44</v>
      </c>
      <c r="E28" s="2"/>
      <c r="F28" s="2"/>
    </row>
    <row r="29" spans="3:6" ht="17.25">
      <c r="C29" s="2"/>
      <c r="D29" s="2"/>
      <c r="E29" s="2"/>
      <c r="F29" s="2"/>
    </row>
    <row r="30" spans="3:6" ht="17.25">
      <c r="C30" s="2"/>
      <c r="D30" s="2"/>
      <c r="E30" s="2"/>
      <c r="F30" s="2"/>
    </row>
    <row r="31" spans="3:6" ht="17.25">
      <c r="C31" s="2"/>
      <c r="D31" s="2"/>
      <c r="E31" s="2"/>
      <c r="F31" s="2"/>
    </row>
  </sheetData>
  <sheetProtection/>
  <mergeCells count="1">
    <mergeCell ref="A1:G1"/>
  </mergeCells>
  <printOptions/>
  <pageMargins left="0.33" right="0.3" top="0.7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140625" style="1" customWidth="1"/>
    <col min="4" max="4" width="10.28125" style="1" customWidth="1"/>
    <col min="5" max="5" width="10.140625" style="1" customWidth="1"/>
    <col min="6" max="6" width="11.7109375" style="1" customWidth="1"/>
    <col min="7" max="7" width="10.8515625" style="1" customWidth="1"/>
    <col min="8" max="9" width="9.140625" style="1" customWidth="1"/>
    <col min="10" max="10" width="10.28125" style="1" bestFit="1" customWidth="1"/>
    <col min="11" max="16384" width="9.140625" style="1" customWidth="1"/>
  </cols>
  <sheetData>
    <row r="1" spans="1:10" ht="17.25">
      <c r="A1" s="60" t="s">
        <v>52</v>
      </c>
      <c r="B1" s="61"/>
      <c r="C1" s="61"/>
      <c r="D1" s="61"/>
      <c r="E1" s="61"/>
      <c r="F1" s="61"/>
      <c r="G1" s="61"/>
      <c r="H1" s="61"/>
      <c r="I1" s="61"/>
      <c r="J1" s="62"/>
    </row>
    <row r="2" ht="17.25">
      <c r="I2" s="1" t="s">
        <v>37</v>
      </c>
    </row>
    <row r="3" spans="1:11" ht="21" customHeight="1">
      <c r="A3" s="64" t="s">
        <v>20</v>
      </c>
      <c r="B3" s="64" t="s">
        <v>50</v>
      </c>
      <c r="C3" s="63" t="s">
        <v>31</v>
      </c>
      <c r="D3" s="63" t="s">
        <v>29</v>
      </c>
      <c r="E3" s="63"/>
      <c r="F3" s="63" t="s">
        <v>30</v>
      </c>
      <c r="G3" s="63"/>
      <c r="H3" s="65" t="s">
        <v>16</v>
      </c>
      <c r="I3" s="65"/>
      <c r="J3" s="63" t="s">
        <v>35</v>
      </c>
      <c r="K3" s="46"/>
    </row>
    <row r="4" spans="1:11" ht="21.75" customHeight="1">
      <c r="A4" s="64"/>
      <c r="B4" s="64"/>
      <c r="C4" s="63"/>
      <c r="D4" s="29" t="s">
        <v>32</v>
      </c>
      <c r="E4" s="29" t="s">
        <v>15</v>
      </c>
      <c r="F4" s="29" t="s">
        <v>32</v>
      </c>
      <c r="G4" s="29" t="s">
        <v>15</v>
      </c>
      <c r="H4" s="29" t="s">
        <v>33</v>
      </c>
      <c r="I4" s="29" t="s">
        <v>34</v>
      </c>
      <c r="J4" s="63"/>
      <c r="K4" s="46"/>
    </row>
    <row r="5" spans="1:11" ht="32.25" customHeight="1">
      <c r="A5" s="45">
        <v>1</v>
      </c>
      <c r="B5" s="15" t="s">
        <v>45</v>
      </c>
      <c r="C5" s="45">
        <v>178.6</v>
      </c>
      <c r="D5" s="30">
        <v>6180.3</v>
      </c>
      <c r="E5" s="30">
        <v>5993.3</v>
      </c>
      <c r="F5" s="30">
        <v>6359</v>
      </c>
      <c r="G5" s="45">
        <v>6023.9</v>
      </c>
      <c r="H5" s="30">
        <v>97</v>
      </c>
      <c r="I5" s="45">
        <v>94.7</v>
      </c>
      <c r="J5" s="30">
        <v>148</v>
      </c>
      <c r="K5" s="47"/>
    </row>
    <row r="6" spans="1:10" ht="34.5">
      <c r="A6" s="45">
        <v>2</v>
      </c>
      <c r="B6" s="15" t="s">
        <v>46</v>
      </c>
      <c r="C6" s="16">
        <v>1497.5</v>
      </c>
      <c r="D6" s="16">
        <v>4850</v>
      </c>
      <c r="E6" s="16">
        <v>4950.95</v>
      </c>
      <c r="F6" s="16">
        <v>6347.5</v>
      </c>
      <c r="G6" s="16">
        <v>5284.3</v>
      </c>
      <c r="H6" s="16">
        <f>E6/D6%</f>
        <v>102.08144329896906</v>
      </c>
      <c r="I6" s="16">
        <f>G6/F6%</f>
        <v>83.25009846396219</v>
      </c>
      <c r="J6" s="16">
        <f>C6+E6-G6</f>
        <v>1164.1499999999996</v>
      </c>
    </row>
    <row r="7" spans="1:10" ht="34.5" customHeight="1">
      <c r="A7" s="45">
        <v>3</v>
      </c>
      <c r="B7" s="15" t="s">
        <v>47</v>
      </c>
      <c r="C7" s="30">
        <v>73.99</v>
      </c>
      <c r="D7" s="30">
        <v>306</v>
      </c>
      <c r="E7" s="45">
        <v>387.8</v>
      </c>
      <c r="F7" s="30">
        <v>380</v>
      </c>
      <c r="G7" s="45">
        <v>370.5</v>
      </c>
      <c r="H7" s="45">
        <f>E7/D7%</f>
        <v>126.73202614379085</v>
      </c>
      <c r="I7" s="45">
        <f>G7/F7%</f>
        <v>97.5</v>
      </c>
      <c r="J7" s="30">
        <f>C7+E7-G7</f>
        <v>91.29000000000002</v>
      </c>
    </row>
    <row r="8" spans="1:10" ht="34.5">
      <c r="A8" s="45">
        <v>4</v>
      </c>
      <c r="B8" s="15" t="s">
        <v>48</v>
      </c>
      <c r="C8" s="45">
        <v>0.1</v>
      </c>
      <c r="D8" s="30">
        <v>7</v>
      </c>
      <c r="E8" s="30">
        <v>7</v>
      </c>
      <c r="F8" s="45">
        <v>7.1</v>
      </c>
      <c r="G8" s="45">
        <v>6.2</v>
      </c>
      <c r="H8" s="30">
        <f>E8/D8%</f>
        <v>99.99999999999999</v>
      </c>
      <c r="I8" s="30">
        <f>G8/F8%</f>
        <v>87.32394366197184</v>
      </c>
      <c r="J8" s="30">
        <f>C8+E8-G8</f>
        <v>0.8999999999999995</v>
      </c>
    </row>
    <row r="9" spans="1:10" ht="17.25">
      <c r="A9" s="45"/>
      <c r="B9" s="48" t="s">
        <v>36</v>
      </c>
      <c r="C9" s="16">
        <f>SUM(C5:C8)</f>
        <v>1750.1899999999998</v>
      </c>
      <c r="D9" s="16">
        <f aca="true" t="shared" si="0" ref="D9:J9">SUM(D5:D8)</f>
        <v>11343.3</v>
      </c>
      <c r="E9" s="16">
        <f t="shared" si="0"/>
        <v>11339.05</v>
      </c>
      <c r="F9" s="16">
        <f t="shared" si="0"/>
        <v>13093.6</v>
      </c>
      <c r="G9" s="16">
        <f t="shared" si="0"/>
        <v>11684.900000000001</v>
      </c>
      <c r="H9" s="16">
        <f t="shared" si="0"/>
        <v>425.8134694427599</v>
      </c>
      <c r="I9" s="16">
        <f t="shared" si="0"/>
        <v>362.77404212593405</v>
      </c>
      <c r="J9" s="16">
        <f t="shared" si="0"/>
        <v>1404.3399999999997</v>
      </c>
    </row>
    <row r="10" ht="17.25">
      <c r="J10" s="2"/>
    </row>
    <row r="12" ht="17.25">
      <c r="H12" s="1" t="s">
        <v>49</v>
      </c>
    </row>
  </sheetData>
  <sheetProtection/>
  <mergeCells count="8">
    <mergeCell ref="J3:J4"/>
    <mergeCell ref="B3:B4"/>
    <mergeCell ref="A3:A4"/>
    <mergeCell ref="A1:J1"/>
    <mergeCell ref="D3:E3"/>
    <mergeCell ref="F3:G3"/>
    <mergeCell ref="H3:I3"/>
    <mergeCell ref="C3:C4"/>
  </mergeCells>
  <printOptions/>
  <pageMargins left="0.52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2012-09-25T10:54:34Z</cp:lastPrinted>
  <dcterms:created xsi:type="dcterms:W3CDTF">1996-10-08T23:32:33Z</dcterms:created>
  <dcterms:modified xsi:type="dcterms:W3CDTF">2012-09-26T07:23:35Z</dcterms:modified>
  <cp:category/>
  <cp:version/>
  <cp:contentType/>
  <cp:contentStatus/>
</cp:coreProperties>
</file>